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план комплексной  реабилитации абилитации\2020\Программа до 01.05.2020\программа\"/>
    </mc:Choice>
  </mc:AlternateContent>
  <bookViews>
    <workbookView xWindow="0" yWindow="0" windowWidth="28800" windowHeight="11835"/>
  </bookViews>
  <sheets>
    <sheet name="по сферам" sheetId="1" r:id="rId1"/>
    <sheet name="Лист1" sheetId="2" r:id="rId2"/>
  </sheets>
  <definedNames>
    <definedName name="_ftn1" localSheetId="0">'по сферам'!#REF!</definedName>
    <definedName name="_ftnref1" localSheetId="0">'по сферам'!#REF!</definedName>
    <definedName name="_xlnm.Print_Area" localSheetId="0">'по сферам'!$A$1:$R$19</definedName>
  </definedNames>
  <calcPr calcId="152511"/>
</workbook>
</file>

<file path=xl/calcChain.xml><?xml version="1.0" encoding="utf-8"?>
<calcChain xmlns="http://schemas.openxmlformats.org/spreadsheetml/2006/main">
  <c r="H16" i="2" l="1"/>
  <c r="C16" i="2"/>
  <c r="W15" i="2"/>
  <c r="S15" i="2"/>
  <c r="K15" i="2"/>
  <c r="D15" i="2"/>
  <c r="E15" i="2" s="1"/>
  <c r="T14" i="2"/>
  <c r="P14" i="2"/>
  <c r="W14" i="2" s="1"/>
  <c r="M14" i="2"/>
  <c r="L14" i="2"/>
  <c r="K14" i="2"/>
  <c r="S14" i="2" s="1"/>
  <c r="I14" i="2"/>
  <c r="E14" i="2"/>
  <c r="U14" i="2" s="1"/>
  <c r="D14" i="2"/>
  <c r="W13" i="2"/>
  <c r="W16" i="2" s="1"/>
  <c r="T13" i="2"/>
  <c r="L13" i="2"/>
  <c r="K13" i="2"/>
  <c r="S13" i="2" s="1"/>
  <c r="E13" i="2"/>
  <c r="S12" i="2"/>
  <c r="K12" i="2"/>
  <c r="D12" i="2"/>
  <c r="E12" i="2" s="1"/>
  <c r="K11" i="2"/>
  <c r="M11" i="2" s="1"/>
  <c r="I11" i="2"/>
  <c r="E11" i="2"/>
  <c r="D11" i="2"/>
  <c r="D16" i="2" s="1"/>
  <c r="T10" i="2"/>
  <c r="M10" i="2"/>
  <c r="K10" i="2"/>
  <c r="S10" i="2" s="1"/>
  <c r="I10" i="2"/>
  <c r="E10" i="2"/>
  <c r="U10" i="2" s="1"/>
  <c r="X10" i="2" l="1"/>
  <c r="U11" i="2"/>
  <c r="I12" i="2"/>
  <c r="F12" i="2"/>
  <c r="I15" i="2"/>
  <c r="F15" i="2"/>
  <c r="S16" i="2"/>
  <c r="E16" i="2"/>
  <c r="V14" i="2"/>
  <c r="X14" i="2"/>
  <c r="S11" i="2"/>
  <c r="L12" i="2"/>
  <c r="I13" i="2"/>
  <c r="M13" i="2"/>
  <c r="U13" i="2" s="1"/>
  <c r="L15" i="2"/>
  <c r="M15" i="2" s="1"/>
  <c r="K16" i="2"/>
  <c r="F11" i="2"/>
  <c r="T11" i="2"/>
  <c r="F14" i="2"/>
  <c r="Q14" i="2"/>
  <c r="P16" i="2"/>
  <c r="T15" i="2"/>
  <c r="G12" i="1"/>
  <c r="C12" i="1"/>
  <c r="C11" i="1"/>
  <c r="G10" i="1"/>
  <c r="D10" i="1"/>
  <c r="C10" i="1"/>
  <c r="C9" i="1"/>
  <c r="C8" i="1"/>
  <c r="C7" i="1"/>
  <c r="V13" i="2" l="1"/>
  <c r="X13" i="2"/>
  <c r="L16" i="2"/>
  <c r="M12" i="2"/>
  <c r="J15" i="2"/>
  <c r="Y10" i="2"/>
  <c r="T12" i="2"/>
  <c r="T16" i="2" s="1"/>
  <c r="Q15" i="2"/>
  <c r="F16" i="2"/>
  <c r="F10" i="2"/>
  <c r="U15" i="2"/>
  <c r="G16" i="2"/>
  <c r="V11" i="2"/>
  <c r="X11" i="2"/>
  <c r="Q13" i="2"/>
  <c r="I16" i="2"/>
  <c r="J13" i="2" s="1"/>
  <c r="Y14" i="2"/>
  <c r="J12" i="2"/>
  <c r="F13" i="2"/>
  <c r="V10" i="2"/>
  <c r="D9" i="1"/>
  <c r="E10" i="1"/>
  <c r="H10" i="1" s="1"/>
  <c r="G13" i="1"/>
  <c r="D12" i="1"/>
  <c r="G11" i="1"/>
  <c r="E9" i="1"/>
  <c r="C13" i="1"/>
  <c r="D7" i="1"/>
  <c r="D11" i="1"/>
  <c r="O16" i="2" l="1"/>
  <c r="Y13" i="2"/>
  <c r="X15" i="2"/>
  <c r="Y15" i="2" s="1"/>
  <c r="V15" i="2"/>
  <c r="J10" i="2"/>
  <c r="J14" i="2"/>
  <c r="J11" i="2"/>
  <c r="Y11" i="2"/>
  <c r="M16" i="2"/>
  <c r="U12" i="2"/>
  <c r="E12" i="1"/>
  <c r="H12" i="1" s="1"/>
  <c r="E8" i="1"/>
  <c r="D8" i="1"/>
  <c r="D13" i="1" s="1"/>
  <c r="H9" i="1"/>
  <c r="E7" i="1"/>
  <c r="E11" i="1"/>
  <c r="Q16" i="2" l="1"/>
  <c r="N10" i="2"/>
  <c r="N14" i="2"/>
  <c r="N11" i="2"/>
  <c r="N15" i="2"/>
  <c r="N13" i="2"/>
  <c r="N12" i="2"/>
  <c r="J16" i="2"/>
  <c r="V12" i="2"/>
  <c r="X12" i="2"/>
  <c r="U16" i="2"/>
  <c r="F9" i="1"/>
  <c r="F11" i="1"/>
  <c r="H11" i="1"/>
  <c r="F8" i="1"/>
  <c r="H8" i="1"/>
  <c r="F10" i="1"/>
  <c r="F12" i="1"/>
  <c r="F7" i="1"/>
  <c r="E13" i="1"/>
  <c r="H7" i="1"/>
  <c r="Y12" i="2" l="1"/>
  <c r="X16" i="2"/>
  <c r="N16" i="2"/>
  <c r="R12" i="2"/>
  <c r="R11" i="2"/>
  <c r="R10" i="2"/>
  <c r="R14" i="2"/>
  <c r="R15" i="2"/>
  <c r="R13" i="2"/>
  <c r="I10" i="1"/>
  <c r="I11" i="1"/>
  <c r="I8" i="1"/>
  <c r="I12" i="1"/>
  <c r="I9" i="1"/>
  <c r="I7" i="1"/>
  <c r="H13" i="1"/>
</calcChain>
</file>

<file path=xl/sharedStrings.xml><?xml version="1.0" encoding="utf-8"?>
<sst xmlns="http://schemas.openxmlformats.org/spreadsheetml/2006/main" count="105" uniqueCount="42">
  <si>
    <t>2020 год</t>
  </si>
  <si>
    <t>2017-2018 годы</t>
  </si>
  <si>
    <t>№ п\п</t>
  </si>
  <si>
    <t>Наименование направления реабилитаци или абилитации</t>
  </si>
  <si>
    <t>Объем финансирования мероприятий региональной программы, тыс. руб.</t>
  </si>
  <si>
    <t xml:space="preserve">Объем финансирования мероприятий , процент </t>
  </si>
  <si>
    <t>Объем финансового обеспечения по всем направлениям реабилитации и абилитации с учетом всех источников, тыс. руб.</t>
  </si>
  <si>
    <t>Объем финансового обеспечения по направлению реабилитации или абилитации с учетом всех источников, процент</t>
  </si>
  <si>
    <t>Объем финансирования рассматриваемой Программы по мероприятиям, направленным на формирование доступной среды,
тыс. руб.</t>
  </si>
  <si>
    <t>Процент, %</t>
  </si>
  <si>
    <t>Средства мероприятий в других Программах региона, направленные на формиро-вание безбарьерной среды, тыс.руб.*</t>
  </si>
  <si>
    <t>Всего по сфере, с учетом всех источников, тыс.руб.</t>
  </si>
  <si>
    <t>Примечания</t>
  </si>
  <si>
    <t>из федерального бюджета</t>
  </si>
  <si>
    <t>всего, тыс.руб.</t>
  </si>
  <si>
    <t>Всего, тыс.руб.</t>
  </si>
  <si>
    <t>Из консолидированного бюджета Владимирской области (Постановление Губернатора области от 13.11.2014 №1163 "О государственной программе Владимирской области
«Социальная поддержка отдельных категорий
 граждан во Владимирской области 
на 2014 - 2020 годы»)</t>
  </si>
  <si>
    <t>из федераль-ного бюджета</t>
  </si>
  <si>
    <t xml:space="preserve">ИТОГО:                     </t>
  </si>
  <si>
    <t>2019 год</t>
  </si>
  <si>
    <t>Приложение № 4 к Программе</t>
  </si>
  <si>
    <t xml:space="preserve">из консолидированного бюджета Сахалинской области 
</t>
  </si>
  <si>
    <t xml:space="preserve">из консолидированного бюджета Сахалинской бласти 
</t>
  </si>
  <si>
    <t>Объем финансового обеспечения на реализацию мероприятий в других программах Сахалинской области (государственных программах), тыс. руб.</t>
  </si>
  <si>
    <t>Государственная про-грамма Сахалинской области «Доступная среда в Сахалинской области»</t>
  </si>
  <si>
    <t>Государственная про-грамма Сахалинской области «Развитие об-разования в Сахалинской области»</t>
  </si>
  <si>
    <t>Государственная про-грамма «Развитие здравоохранения Сахалинской области»</t>
  </si>
  <si>
    <t xml:space="preserve">Министерство социальной защиты Сахалинской области </t>
  </si>
  <si>
    <t>Министерство здравоохранения Сахалинской области</t>
  </si>
  <si>
    <t>Агентство по труду и занятости населения Сахалинской области</t>
  </si>
  <si>
    <t>Министерство образования Сахалнской области</t>
  </si>
  <si>
    <t>Министерство спорта Сахалинской области</t>
  </si>
  <si>
    <t>Министерство культуры  архивного дела Сахалинской области</t>
  </si>
  <si>
    <t>Государственная про-грамма Сахалинской области «Социальная поддержка населения 
Сахалинской области»; Государственная про-грамма Сахалинской области «Доступная среда в Сахалинской области»</t>
  </si>
  <si>
    <t>2021 год</t>
  </si>
  <si>
    <t>2022 год</t>
  </si>
  <si>
    <t>Наименование направления деятельности (сферы)</t>
  </si>
  <si>
    <t>Объем финансового обеспечения мероприятий региональной программы, тыс. руб.</t>
  </si>
  <si>
    <t xml:space="preserve">Объем финансового обеспечения мероприятий , процент </t>
  </si>
  <si>
    <t>Объем финансового обеспечения на реализацию мероприятий в других государственных программах Сахалинской области, комплексах мер, проектах, тыс. руб.</t>
  </si>
  <si>
    <t>Объем финансового обеспечения на реализацию мероприятий с учетом всех источников, процент</t>
  </si>
  <si>
    <t>Объем финансового на реализацию мероприятий с учетом всех источников,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</si>
</sst>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charset val="204"/>
      <scheme val="minor"/>
    </font>
    <font>
      <b/>
      <sz val="11"/>
      <color indexed="8"/>
      <name val="Calibri"/>
      <charset val="204"/>
    </font>
    <font>
      <sz val="12"/>
      <color indexed="8"/>
      <name val="Times New Roman"/>
      <charset val="204"/>
    </font>
    <font>
      <b/>
      <i/>
      <sz val="16"/>
      <color indexed="8"/>
      <name val="Times New Roman"/>
      <charset val="204"/>
    </font>
    <font>
      <b/>
      <sz val="12"/>
      <color indexed="8"/>
      <name val="Times New Roman"/>
      <charset val="204"/>
    </font>
    <font>
      <sz val="13"/>
      <color indexed="8"/>
      <name val="Times New Roman"/>
      <charset val="204"/>
    </font>
    <font>
      <sz val="13"/>
      <name val="Times New Roman"/>
      <charset val="204"/>
    </font>
    <font>
      <b/>
      <sz val="14"/>
      <color indexed="8"/>
      <name val="Times New Roman"/>
      <charset val="204"/>
    </font>
    <font>
      <b/>
      <sz val="14"/>
      <name val="Times New Roman"/>
      <charset val="204"/>
    </font>
    <font>
      <sz val="14"/>
      <color indexed="8"/>
      <name val="Times New Roman"/>
      <charset val="204"/>
    </font>
    <font>
      <sz val="10"/>
      <color indexed="8"/>
      <name val="Times New Roman"/>
      <charset val="204"/>
    </font>
    <font>
      <b/>
      <sz val="12"/>
      <name val="Times New Roman"/>
      <charset val="204"/>
    </font>
    <font>
      <b/>
      <sz val="10"/>
      <color indexed="8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4"/>
      <color indexed="8"/>
      <name val="Calibri"/>
      <charset val="204"/>
    </font>
    <font>
      <sz val="11"/>
      <color indexed="8"/>
      <name val="Times New Roman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4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center" vertical="top"/>
    </xf>
    <xf numFmtId="164" fontId="2" fillId="2" borderId="0" xfId="0" applyNumberFormat="1" applyFont="1" applyFill="1" applyAlignment="1">
      <alignment vertical="top"/>
    </xf>
    <xf numFmtId="3" fontId="2" fillId="2" borderId="0" xfId="0" applyNumberFormat="1" applyFont="1" applyFill="1" applyBorder="1" applyAlignment="1">
      <alignment horizontal="center" vertical="top" wrapText="1" shrinkToFit="1"/>
    </xf>
    <xf numFmtId="164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center" vertical="top" wrapText="1" shrinkToFit="1"/>
    </xf>
    <xf numFmtId="164" fontId="4" fillId="2" borderId="0" xfId="0" applyNumberFormat="1" applyFont="1" applyFill="1" applyBorder="1" applyAlignment="1">
      <alignment horizontal="left" vertical="top" wrapText="1"/>
    </xf>
    <xf numFmtId="164" fontId="11" fillId="2" borderId="0" xfId="1" applyNumberFormat="1" applyFont="1" applyFill="1" applyBorder="1" applyAlignment="1">
      <alignment horizontal="right" vertical="top" wrapText="1"/>
    </xf>
    <xf numFmtId="164" fontId="12" fillId="2" borderId="0" xfId="0" applyNumberFormat="1" applyFont="1" applyFill="1" applyBorder="1" applyAlignment="1">
      <alignment horizontal="right" vertical="top" wrapText="1" shrinkToFit="1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164" fontId="13" fillId="2" borderId="0" xfId="1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horizontal="center" vertical="top"/>
    </xf>
    <xf numFmtId="164" fontId="14" fillId="2" borderId="0" xfId="1" applyNumberFormat="1" applyFont="1" applyFill="1" applyBorder="1" applyAlignment="1">
      <alignment horizontal="right" vertical="top" wrapText="1"/>
    </xf>
    <xf numFmtId="0" fontId="15" fillId="0" borderId="0" xfId="0" applyFont="1" applyAlignment="1"/>
    <xf numFmtId="164" fontId="2" fillId="2" borderId="0" xfId="0" applyNumberFormat="1" applyFont="1" applyFill="1" applyAlignment="1">
      <alignment horizontal="left" vertical="top"/>
    </xf>
    <xf numFmtId="164" fontId="2" fillId="2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top" wrapText="1" shrinkToFi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2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164" fontId="5" fillId="3" borderId="2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164" fontId="7" fillId="2" borderId="0" xfId="0" applyNumberFormat="1" applyFont="1" applyFill="1" applyBorder="1" applyAlignment="1">
      <alignment vertical="top" wrapText="1" shrinkToFi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3" fontId="2" fillId="2" borderId="9" xfId="0" applyNumberFormat="1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horizontal="left" vertical="top" wrapText="1" shrinkToFit="1"/>
    </xf>
    <xf numFmtId="164" fontId="16" fillId="0" borderId="10" xfId="0" applyNumberFormat="1" applyFont="1" applyFill="1" applyBorder="1" applyAlignment="1">
      <alignment horizontal="left" vertical="top" wrapText="1" shrinkToFit="1"/>
    </xf>
    <xf numFmtId="164" fontId="16" fillId="3" borderId="18" xfId="0" applyNumberFormat="1" applyFont="1" applyFill="1" applyBorder="1" applyAlignment="1">
      <alignment horizontal="left" vertical="top" wrapText="1" shrinkToFit="1"/>
    </xf>
    <xf numFmtId="164" fontId="16" fillId="0" borderId="10" xfId="0" applyNumberFormat="1" applyFont="1" applyFill="1" applyBorder="1" applyAlignment="1">
      <alignment horizontal="left" vertical="top" wrapText="1"/>
    </xf>
    <xf numFmtId="3" fontId="2" fillId="2" borderId="19" xfId="0" applyNumberFormat="1" applyFont="1" applyFill="1" applyBorder="1" applyAlignment="1">
      <alignment horizontal="center" vertical="top" wrapText="1" shrinkToFit="1"/>
    </xf>
    <xf numFmtId="2" fontId="16" fillId="0" borderId="10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center" vertical="top" wrapText="1" shrinkToFit="1"/>
    </xf>
    <xf numFmtId="164" fontId="7" fillId="0" borderId="20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164" fontId="21" fillId="0" borderId="26" xfId="0" applyNumberFormat="1" applyFont="1" applyFill="1" applyBorder="1" applyAlignment="1">
      <alignment vertical="top" wrapText="1" shrinkToFit="1"/>
    </xf>
    <xf numFmtId="164" fontId="6" fillId="3" borderId="9" xfId="0" applyNumberFormat="1" applyFont="1" applyFill="1" applyBorder="1" applyAlignment="1">
      <alignment vertical="top" wrapText="1" shrinkToFit="1"/>
    </xf>
    <xf numFmtId="4" fontId="5" fillId="3" borderId="1" xfId="0" applyNumberFormat="1" applyFont="1" applyFill="1" applyBorder="1" applyAlignment="1">
      <alignment vertical="top" wrapText="1" shrinkToFit="1"/>
    </xf>
    <xf numFmtId="164" fontId="5" fillId="0" borderId="1" xfId="0" applyNumberFormat="1" applyFont="1" applyFill="1" applyBorder="1" applyAlignment="1">
      <alignment vertical="top" wrapText="1" shrinkToFit="1"/>
    </xf>
    <xf numFmtId="4" fontId="5" fillId="0" borderId="1" xfId="0" applyNumberFormat="1" applyFont="1" applyFill="1" applyBorder="1" applyAlignment="1">
      <alignment vertical="top" wrapText="1" shrinkToFit="1"/>
    </xf>
    <xf numFmtId="164" fontId="5" fillId="0" borderId="10" xfId="0" applyNumberFormat="1" applyFont="1" applyFill="1" applyBorder="1" applyAlignment="1">
      <alignment vertical="top" wrapText="1" shrinkToFit="1"/>
    </xf>
    <xf numFmtId="164" fontId="6" fillId="0" borderId="9" xfId="0" applyNumberFormat="1" applyFont="1" applyFill="1" applyBorder="1" applyAlignment="1">
      <alignment vertical="top" wrapText="1" shrinkToFit="1"/>
    </xf>
    <xf numFmtId="164" fontId="6" fillId="0" borderId="1" xfId="0" applyNumberFormat="1" applyFont="1" applyFill="1" applyBorder="1" applyAlignment="1">
      <alignment vertical="top" wrapText="1" shrinkToFit="1"/>
    </xf>
    <xf numFmtId="164" fontId="13" fillId="0" borderId="4" xfId="1" applyNumberFormat="1" applyFont="1" applyFill="1" applyBorder="1" applyAlignment="1">
      <alignment vertical="top" wrapText="1"/>
    </xf>
    <xf numFmtId="164" fontId="13" fillId="0" borderId="1" xfId="1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 shrinkToFit="1"/>
    </xf>
    <xf numFmtId="164" fontId="10" fillId="0" borderId="2" xfId="0" applyNumberFormat="1" applyFont="1" applyFill="1" applyBorder="1" applyAlignment="1">
      <alignment vertical="top" wrapText="1" shrinkToFit="1"/>
    </xf>
    <xf numFmtId="164" fontId="20" fillId="0" borderId="24" xfId="0" applyNumberFormat="1" applyFont="1" applyFill="1" applyBorder="1" applyAlignment="1">
      <alignment vertical="top" wrapText="1" shrinkToFit="1"/>
    </xf>
    <xf numFmtId="164" fontId="20" fillId="0" borderId="2" xfId="0" applyNumberFormat="1" applyFont="1" applyFill="1" applyBorder="1" applyAlignment="1">
      <alignment vertical="top" wrapText="1" shrinkToFit="1"/>
    </xf>
    <xf numFmtId="164" fontId="20" fillId="0" borderId="10" xfId="0" applyNumberFormat="1" applyFont="1" applyFill="1" applyBorder="1" applyAlignment="1">
      <alignment vertical="top" wrapText="1" shrinkToFit="1"/>
    </xf>
    <xf numFmtId="164" fontId="20" fillId="0" borderId="22" xfId="0" applyNumberFormat="1" applyFont="1" applyFill="1" applyBorder="1" applyAlignment="1">
      <alignment vertical="top" wrapText="1" shrinkToFit="1"/>
    </xf>
    <xf numFmtId="164" fontId="5" fillId="3" borderId="1" xfId="0" applyNumberFormat="1" applyFont="1" applyFill="1" applyBorder="1" applyAlignment="1">
      <alignment vertical="top" wrapText="1" shrinkToFit="1"/>
    </xf>
    <xf numFmtId="4" fontId="6" fillId="0" borderId="1" xfId="0" applyNumberFormat="1" applyFont="1" applyFill="1" applyBorder="1" applyAlignment="1">
      <alignment vertical="top"/>
    </xf>
    <xf numFmtId="164" fontId="13" fillId="0" borderId="1" xfId="0" applyNumberFormat="1" applyFont="1" applyFill="1" applyBorder="1" applyAlignment="1">
      <alignment vertical="top"/>
    </xf>
    <xf numFmtId="164" fontId="5" fillId="3" borderId="9" xfId="0" applyNumberFormat="1" applyFont="1" applyFill="1" applyBorder="1" applyAlignment="1">
      <alignment vertical="top" wrapText="1" shrinkToFit="1"/>
    </xf>
    <xf numFmtId="164" fontId="5" fillId="3" borderId="10" xfId="0" applyNumberFormat="1" applyFont="1" applyFill="1" applyBorder="1" applyAlignment="1">
      <alignment vertical="top" wrapText="1" shrinkToFit="1"/>
    </xf>
    <xf numFmtId="164" fontId="6" fillId="3" borderId="1" xfId="0" applyNumberFormat="1" applyFont="1" applyFill="1" applyBorder="1" applyAlignment="1">
      <alignment vertical="top" wrapText="1" shrinkToFit="1"/>
    </xf>
    <xf numFmtId="164" fontId="13" fillId="3" borderId="4" xfId="1" applyNumberFormat="1" applyFont="1" applyFill="1" applyBorder="1" applyAlignment="1">
      <alignment vertical="top" wrapText="1"/>
    </xf>
    <xf numFmtId="164" fontId="13" fillId="3" borderId="1" xfId="1" applyNumberFormat="1" applyFont="1" applyFill="1" applyBorder="1" applyAlignment="1">
      <alignment vertical="top" wrapText="1"/>
    </xf>
    <xf numFmtId="164" fontId="10" fillId="3" borderId="1" xfId="0" applyNumberFormat="1" applyFont="1" applyFill="1" applyBorder="1" applyAlignment="1">
      <alignment vertical="top" wrapText="1" shrinkToFit="1"/>
    </xf>
    <xf numFmtId="164" fontId="10" fillId="3" borderId="2" xfId="0" applyNumberFormat="1" applyFont="1" applyFill="1" applyBorder="1" applyAlignment="1">
      <alignment vertical="top" wrapText="1" shrinkToFit="1"/>
    </xf>
    <xf numFmtId="164" fontId="20" fillId="3" borderId="25" xfId="0" applyNumberFormat="1" applyFont="1" applyFill="1" applyBorder="1" applyAlignment="1">
      <alignment vertical="top" wrapText="1" shrinkToFit="1"/>
    </xf>
    <xf numFmtId="164" fontId="20" fillId="3" borderId="18" xfId="0" applyNumberFormat="1" applyFont="1" applyFill="1" applyBorder="1" applyAlignment="1">
      <alignment vertical="top" wrapText="1" shrinkToFit="1"/>
    </xf>
    <xf numFmtId="164" fontId="5" fillId="3" borderId="9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/>
    </xf>
    <xf numFmtId="164" fontId="7" fillId="0" borderId="11" xfId="0" applyNumberFormat="1" applyFont="1" applyFill="1" applyBorder="1" applyAlignment="1">
      <alignment vertical="top" wrapText="1" shrinkToFit="1"/>
    </xf>
    <xf numFmtId="4" fontId="7" fillId="0" borderId="12" xfId="0" applyNumberFormat="1" applyFont="1" applyFill="1" applyBorder="1" applyAlignment="1">
      <alignment vertical="top" wrapText="1" shrinkToFit="1"/>
    </xf>
    <xf numFmtId="4" fontId="8" fillId="0" borderId="12" xfId="1" applyNumberFormat="1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vertical="top" wrapText="1" shrinkToFit="1"/>
    </xf>
    <xf numFmtId="164" fontId="9" fillId="0" borderId="12" xfId="0" applyNumberFormat="1" applyFont="1" applyFill="1" applyBorder="1" applyAlignment="1">
      <alignment vertical="top" wrapText="1" shrinkToFit="1"/>
    </xf>
    <xf numFmtId="164" fontId="7" fillId="0" borderId="13" xfId="0" applyNumberFormat="1" applyFont="1" applyFill="1" applyBorder="1" applyAlignment="1">
      <alignment vertical="top" wrapText="1" shrinkToFit="1"/>
    </xf>
    <xf numFmtId="164" fontId="14" fillId="0" borderId="21" xfId="1" applyNumberFormat="1" applyFont="1" applyFill="1" applyBorder="1" applyAlignment="1">
      <alignment vertical="top" wrapText="1"/>
    </xf>
    <xf numFmtId="164" fontId="14" fillId="0" borderId="12" xfId="1" applyNumberFormat="1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 vertical="top" wrapText="1" shrinkToFit="1"/>
    </xf>
    <xf numFmtId="164" fontId="12" fillId="0" borderId="20" xfId="0" applyNumberFormat="1" applyFont="1" applyFill="1" applyBorder="1" applyAlignment="1">
      <alignment vertical="top" wrapText="1" shrinkToFit="1"/>
    </xf>
    <xf numFmtId="164" fontId="21" fillId="0" borderId="20" xfId="0" applyNumberFormat="1" applyFont="1" applyFill="1" applyBorder="1" applyAlignment="1">
      <alignment vertical="top" wrapText="1" shrinkToFit="1"/>
    </xf>
    <xf numFmtId="164" fontId="21" fillId="0" borderId="13" xfId="0" applyNumberFormat="1" applyFont="1" applyFill="1" applyBorder="1" applyAlignment="1">
      <alignment vertical="top" wrapText="1" shrinkToFit="1"/>
    </xf>
    <xf numFmtId="164" fontId="21" fillId="0" borderId="23" xfId="0" applyNumberFormat="1" applyFont="1" applyFill="1" applyBorder="1" applyAlignment="1">
      <alignment vertical="top" wrapText="1" shrinkToFit="1"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30" xfId="0" applyFont="1" applyBorder="1" applyAlignment="1">
      <alignment vertical="center" wrapText="1" shrinkToFit="1"/>
    </xf>
    <xf numFmtId="0" fontId="4" fillId="0" borderId="27" xfId="0" applyFont="1" applyBorder="1" applyAlignment="1">
      <alignment vertical="center" wrapText="1" shrinkToFit="1"/>
    </xf>
    <xf numFmtId="164" fontId="7" fillId="2" borderId="33" xfId="0" applyNumberFormat="1" applyFont="1" applyFill="1" applyBorder="1" applyAlignment="1">
      <alignment vertical="top" wrapText="1" shrinkToFit="1"/>
    </xf>
    <xf numFmtId="4" fontId="21" fillId="0" borderId="20" xfId="0" applyNumberFormat="1" applyFont="1" applyFill="1" applyBorder="1" applyAlignment="1">
      <alignment vertical="top" wrapText="1" shrinkToFit="1"/>
    </xf>
    <xf numFmtId="4" fontId="20" fillId="0" borderId="2" xfId="0" applyNumberFormat="1" applyFont="1" applyFill="1" applyBorder="1" applyAlignment="1">
      <alignment vertical="top" wrapText="1" shrinkToFit="1"/>
    </xf>
    <xf numFmtId="2" fontId="20" fillId="0" borderId="2" xfId="0" applyNumberFormat="1" applyFont="1" applyFill="1" applyBorder="1" applyAlignment="1">
      <alignment vertical="top" wrapText="1" shrinkToFit="1"/>
    </xf>
    <xf numFmtId="2" fontId="20" fillId="3" borderId="25" xfId="0" applyNumberFormat="1" applyFont="1" applyFill="1" applyBorder="1" applyAlignment="1">
      <alignment vertical="top" wrapText="1" shrinkToFit="1"/>
    </xf>
    <xf numFmtId="2" fontId="21" fillId="0" borderId="20" xfId="0" applyNumberFormat="1" applyFont="1" applyFill="1" applyBorder="1" applyAlignment="1">
      <alignment vertical="top" wrapText="1" shrinkToFit="1"/>
    </xf>
    <xf numFmtId="4" fontId="20" fillId="3" borderId="25" xfId="0" applyNumberFormat="1" applyFont="1" applyFill="1" applyBorder="1" applyAlignment="1">
      <alignment vertical="top" wrapText="1" shrinkToFi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right" vertical="center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19" fillId="0" borderId="6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zoomScale="60" zoomScaleNormal="60" workbookViewId="0">
      <pane xSplit="2" ySplit="6" topLeftCell="C7" activePane="bottomRight" state="frozen"/>
      <selection pane="topRight"/>
      <selection pane="bottomLeft"/>
      <selection pane="bottomRight" activeCell="L8" sqref="L8"/>
    </sheetView>
  </sheetViews>
  <sheetFormatPr defaultColWidth="9" defaultRowHeight="15.75" x14ac:dyDescent="0.25"/>
  <cols>
    <col min="1" max="1" width="4.42578125" style="3" customWidth="1"/>
    <col min="2" max="2" width="21.42578125" style="3" customWidth="1"/>
    <col min="3" max="3" width="8.28515625" style="4" hidden="1" customWidth="1"/>
    <col min="4" max="4" width="11.28515625" style="4" hidden="1" customWidth="1"/>
    <col min="5" max="5" width="10.5703125" style="4" hidden="1" customWidth="1"/>
    <col min="6" max="6" width="8.85546875" style="4" hidden="1" customWidth="1"/>
    <col min="7" max="7" width="7.140625" style="4" hidden="1" customWidth="1"/>
    <col min="8" max="8" width="7.42578125" style="4" hidden="1" customWidth="1"/>
    <col min="9" max="9" width="8.28515625" style="4" hidden="1" customWidth="1"/>
    <col min="10" max="10" width="10.5703125" style="4" customWidth="1"/>
    <col min="11" max="11" width="12.7109375" style="4" customWidth="1"/>
    <col min="12" max="12" width="12.42578125" style="4" customWidth="1"/>
    <col min="13" max="13" width="13.7109375" style="4" customWidth="1"/>
    <col min="14" max="14" width="17.140625" style="4" customWidth="1"/>
    <col min="15" max="15" width="13.42578125" style="4" customWidth="1"/>
    <col min="16" max="16" width="12.85546875" style="4" customWidth="1"/>
    <col min="17" max="17" width="37.85546875" style="5" customWidth="1"/>
    <col min="18" max="18" width="0.140625" hidden="1" customWidth="1"/>
  </cols>
  <sheetData>
    <row r="1" spans="1:34" ht="30" customHeight="1" thickBot="1" x14ac:dyDescent="0.3">
      <c r="A1" s="122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34" hidden="1" x14ac:dyDescent="0.25">
      <c r="B2" s="6"/>
      <c r="I2" s="137"/>
      <c r="J2" s="137"/>
      <c r="K2" s="137"/>
      <c r="L2" s="137"/>
      <c r="M2" s="137"/>
      <c r="N2" s="137"/>
      <c r="O2" s="137"/>
      <c r="P2" s="137"/>
      <c r="Q2" s="137"/>
    </row>
    <row r="3" spans="1:34" ht="22.5" customHeight="1" x14ac:dyDescent="0.25">
      <c r="A3" s="123" t="s">
        <v>2</v>
      </c>
      <c r="B3" s="126" t="s">
        <v>36</v>
      </c>
      <c r="C3" s="115" t="s">
        <v>1</v>
      </c>
      <c r="D3" s="116"/>
      <c r="E3" s="116"/>
      <c r="F3" s="116"/>
      <c r="G3" s="116"/>
      <c r="H3" s="116"/>
      <c r="I3" s="117"/>
      <c r="J3" s="134" t="s">
        <v>34</v>
      </c>
      <c r="K3" s="135"/>
      <c r="L3" s="135"/>
      <c r="M3" s="135"/>
      <c r="N3" s="135"/>
      <c r="O3" s="135"/>
      <c r="P3" s="136"/>
      <c r="Q3" s="44"/>
    </row>
    <row r="4" spans="1:34" s="1" customFormat="1" ht="73.5" customHeight="1" x14ac:dyDescent="0.25">
      <c r="A4" s="124"/>
      <c r="B4" s="127"/>
      <c r="C4" s="129" t="s">
        <v>8</v>
      </c>
      <c r="D4" s="130"/>
      <c r="E4" s="131"/>
      <c r="F4" s="118" t="s">
        <v>9</v>
      </c>
      <c r="G4" s="118" t="s">
        <v>10</v>
      </c>
      <c r="H4" s="118" t="s">
        <v>11</v>
      </c>
      <c r="I4" s="120" t="s">
        <v>9</v>
      </c>
      <c r="J4" s="129" t="s">
        <v>37</v>
      </c>
      <c r="K4" s="130"/>
      <c r="L4" s="131"/>
      <c r="M4" s="118" t="s">
        <v>38</v>
      </c>
      <c r="N4" s="118" t="s">
        <v>39</v>
      </c>
      <c r="O4" s="118" t="s">
        <v>41</v>
      </c>
      <c r="P4" s="120" t="s">
        <v>40</v>
      </c>
      <c r="Q4" s="132" t="s">
        <v>12</v>
      </c>
      <c r="R4" s="40"/>
    </row>
    <row r="5" spans="1:34" s="1" customFormat="1" ht="189.75" customHeight="1" x14ac:dyDescent="0.25">
      <c r="A5" s="125"/>
      <c r="B5" s="128"/>
      <c r="C5" s="57" t="s">
        <v>16</v>
      </c>
      <c r="D5" s="56" t="s">
        <v>17</v>
      </c>
      <c r="E5" s="56" t="s">
        <v>15</v>
      </c>
      <c r="F5" s="119"/>
      <c r="G5" s="119"/>
      <c r="H5" s="119"/>
      <c r="I5" s="121"/>
      <c r="J5" s="55" t="s">
        <v>21</v>
      </c>
      <c r="K5" s="56" t="s">
        <v>13</v>
      </c>
      <c r="L5" s="56" t="s">
        <v>14</v>
      </c>
      <c r="M5" s="119"/>
      <c r="N5" s="119"/>
      <c r="O5" s="119"/>
      <c r="P5" s="121"/>
      <c r="Q5" s="133"/>
      <c r="R5" s="41"/>
    </row>
    <row r="6" spans="1:34" x14ac:dyDescent="0.25">
      <c r="A6" s="38">
        <v>1</v>
      </c>
      <c r="B6" s="34">
        <v>2</v>
      </c>
      <c r="C6" s="36">
        <v>17</v>
      </c>
      <c r="D6" s="7">
        <v>18</v>
      </c>
      <c r="E6" s="7">
        <v>19</v>
      </c>
      <c r="F6" s="7">
        <v>20</v>
      </c>
      <c r="G6" s="7">
        <v>21</v>
      </c>
      <c r="H6" s="7">
        <v>22</v>
      </c>
      <c r="I6" s="34">
        <v>23</v>
      </c>
      <c r="J6" s="59">
        <v>3</v>
      </c>
      <c r="K6" s="34">
        <v>4</v>
      </c>
      <c r="L6" s="34">
        <v>5</v>
      </c>
      <c r="M6" s="34">
        <v>6</v>
      </c>
      <c r="N6" s="34">
        <v>7</v>
      </c>
      <c r="O6" s="34">
        <v>8</v>
      </c>
      <c r="P6" s="39">
        <v>9</v>
      </c>
      <c r="Q6" s="39">
        <v>10</v>
      </c>
      <c r="R6" s="36">
        <v>25</v>
      </c>
    </row>
    <row r="7" spans="1:34" ht="115.5" customHeight="1" x14ac:dyDescent="0.25">
      <c r="A7" s="45">
        <v>1</v>
      </c>
      <c r="B7" s="35" t="s">
        <v>27</v>
      </c>
      <c r="C7" s="68" t="e">
        <f>SUM(#REF!+#REF!)</f>
        <v>#REF!</v>
      </c>
      <c r="D7" s="69" t="e">
        <f>SUM(#REF!+#REF!)</f>
        <v>#REF!</v>
      </c>
      <c r="E7" s="69" t="e">
        <f>SUM(#REF!+#REF!)</f>
        <v>#REF!</v>
      </c>
      <c r="F7" s="70" t="e">
        <f>E7/#REF!</f>
        <v>#REF!</v>
      </c>
      <c r="G7" s="70"/>
      <c r="H7" s="70" t="e">
        <f t="shared" ref="H7:H12" si="0">E7+G7</f>
        <v>#REF!</v>
      </c>
      <c r="I7" s="71" t="e">
        <f>H7/#REF!</f>
        <v>#REF!</v>
      </c>
      <c r="J7" s="72">
        <v>0</v>
      </c>
      <c r="K7" s="110">
        <v>2155.75</v>
      </c>
      <c r="L7" s="110">
        <v>2155.75</v>
      </c>
      <c r="M7" s="73">
        <v>11.4</v>
      </c>
      <c r="N7" s="111">
        <v>48101.65</v>
      </c>
      <c r="O7" s="110">
        <v>50257.4</v>
      </c>
      <c r="P7" s="74">
        <v>49.3</v>
      </c>
      <c r="Q7" s="46" t="s">
        <v>33</v>
      </c>
      <c r="R7" s="42"/>
    </row>
    <row r="8" spans="1:34" ht="66" x14ac:dyDescent="0.25">
      <c r="A8" s="45">
        <v>2</v>
      </c>
      <c r="B8" s="35" t="s">
        <v>28</v>
      </c>
      <c r="C8" s="68" t="e">
        <f>SUM(#REF!+#REF!)</f>
        <v>#REF!</v>
      </c>
      <c r="D8" s="69" t="e">
        <f>SUM(#REF!+#REF!)</f>
        <v>#REF!</v>
      </c>
      <c r="E8" s="69" t="e">
        <f>SUM(#REF!+#REF!)</f>
        <v>#REF!</v>
      </c>
      <c r="F8" s="70" t="e">
        <f>E8/#REF!</f>
        <v>#REF!</v>
      </c>
      <c r="G8" s="78"/>
      <c r="H8" s="70" t="e">
        <f t="shared" si="0"/>
        <v>#REF!</v>
      </c>
      <c r="I8" s="71" t="e">
        <f>H8/#REF!</f>
        <v>#REF!</v>
      </c>
      <c r="J8" s="72">
        <v>0</v>
      </c>
      <c r="K8" s="110">
        <v>16704.8</v>
      </c>
      <c r="L8" s="110">
        <v>16704.8</v>
      </c>
      <c r="M8" s="73">
        <v>88.6</v>
      </c>
      <c r="N8" s="111">
        <v>27643.599999999999</v>
      </c>
      <c r="O8" s="110">
        <v>44348.4</v>
      </c>
      <c r="P8" s="74">
        <v>43.5</v>
      </c>
      <c r="Q8" s="47" t="s">
        <v>26</v>
      </c>
      <c r="R8" s="42"/>
    </row>
    <row r="9" spans="1:34" ht="82.5" x14ac:dyDescent="0.25">
      <c r="A9" s="45">
        <v>2</v>
      </c>
      <c r="B9" s="35" t="s">
        <v>32</v>
      </c>
      <c r="C9" s="68" t="e">
        <f>SUM(#REF!+#REF!)</f>
        <v>#REF!</v>
      </c>
      <c r="D9" s="69" t="e">
        <f>SUM(#REF!+#REF!)</f>
        <v>#REF!</v>
      </c>
      <c r="E9" s="69" t="e">
        <f>SUM(#REF!+#REF!)</f>
        <v>#REF!</v>
      </c>
      <c r="F9" s="70" t="e">
        <f>E9/#REF!</f>
        <v>#REF!</v>
      </c>
      <c r="G9" s="69"/>
      <c r="H9" s="70" t="e">
        <f t="shared" si="0"/>
        <v>#REF!</v>
      </c>
      <c r="I9" s="71" t="e">
        <f>H9/#REF!</f>
        <v>#REF!</v>
      </c>
      <c r="J9" s="72">
        <v>0</v>
      </c>
      <c r="K9" s="110">
        <v>0</v>
      </c>
      <c r="L9" s="110">
        <v>0</v>
      </c>
      <c r="M9" s="73">
        <v>0</v>
      </c>
      <c r="N9" s="111">
        <v>400</v>
      </c>
      <c r="O9" s="110">
        <v>400</v>
      </c>
      <c r="P9" s="74">
        <v>0.4</v>
      </c>
      <c r="Q9" s="47" t="s">
        <v>24</v>
      </c>
      <c r="R9" s="42"/>
    </row>
    <row r="10" spans="1:34" ht="111.75" customHeight="1" x14ac:dyDescent="0.25">
      <c r="A10" s="45">
        <v>3</v>
      </c>
      <c r="B10" s="35" t="s">
        <v>31</v>
      </c>
      <c r="C10" s="82" t="e">
        <f>SUM(#REF!+#REF!)</f>
        <v>#REF!</v>
      </c>
      <c r="D10" s="83" t="e">
        <f>SUM(#REF!+#REF!)</f>
        <v>#REF!</v>
      </c>
      <c r="E10" s="83" t="e">
        <f>SUM(#REF!+#REF!)</f>
        <v>#REF!</v>
      </c>
      <c r="F10" s="84" t="e">
        <f>E10/#REF!</f>
        <v>#REF!</v>
      </c>
      <c r="G10" s="83" t="e">
        <f>SUM(#REF!+#REF!)</f>
        <v>#REF!</v>
      </c>
      <c r="H10" s="84" t="e">
        <f t="shared" si="0"/>
        <v>#REF!</v>
      </c>
      <c r="I10" s="85" t="e">
        <f>H10/#REF!</f>
        <v>#REF!</v>
      </c>
      <c r="J10" s="72">
        <v>0</v>
      </c>
      <c r="K10" s="110">
        <v>0</v>
      </c>
      <c r="L10" s="110">
        <v>0</v>
      </c>
      <c r="M10" s="73">
        <v>0</v>
      </c>
      <c r="N10" s="112">
        <v>3700</v>
      </c>
      <c r="O10" s="114">
        <v>3700</v>
      </c>
      <c r="P10" s="87">
        <v>3.6</v>
      </c>
      <c r="Q10" s="48" t="s">
        <v>24</v>
      </c>
      <c r="R10" s="42"/>
    </row>
    <row r="11" spans="1:34" ht="82.5" x14ac:dyDescent="0.25">
      <c r="A11" s="45">
        <v>4</v>
      </c>
      <c r="B11" s="35" t="s">
        <v>29</v>
      </c>
      <c r="C11" s="68" t="e">
        <f>SUM(#REF!+#REF!)</f>
        <v>#REF!</v>
      </c>
      <c r="D11" s="69" t="e">
        <f>SUM(#REF!+#REF!)</f>
        <v>#REF!</v>
      </c>
      <c r="E11" s="69" t="e">
        <f>SUM(#REF!+#REF!)</f>
        <v>#REF!</v>
      </c>
      <c r="F11" s="70" t="e">
        <f>E11/#REF!</f>
        <v>#REF!</v>
      </c>
      <c r="G11" s="69" t="e">
        <f>SUM(#REF!+#REF!)</f>
        <v>#REF!</v>
      </c>
      <c r="H11" s="70" t="e">
        <f t="shared" si="0"/>
        <v>#REF!</v>
      </c>
      <c r="I11" s="71" t="e">
        <f>H11/#REF!</f>
        <v>#REF!</v>
      </c>
      <c r="J11" s="72">
        <v>0</v>
      </c>
      <c r="K11" s="110">
        <v>0</v>
      </c>
      <c r="L11" s="110">
        <v>0</v>
      </c>
      <c r="M11" s="73">
        <v>0</v>
      </c>
      <c r="N11" s="111">
        <v>0</v>
      </c>
      <c r="O11" s="110">
        <v>0</v>
      </c>
      <c r="P11" s="74">
        <v>0</v>
      </c>
      <c r="Q11" s="49" t="s">
        <v>24</v>
      </c>
      <c r="R11" s="42"/>
    </row>
    <row r="12" spans="1:34" ht="66" x14ac:dyDescent="0.25">
      <c r="A12" s="50">
        <v>5</v>
      </c>
      <c r="B12" s="35" t="s">
        <v>30</v>
      </c>
      <c r="C12" s="68" t="e">
        <f>SUM(#REF!+#REF!)</f>
        <v>#REF!</v>
      </c>
      <c r="D12" s="69" t="e">
        <f>SUM(#REF!+#REF!)</f>
        <v>#REF!</v>
      </c>
      <c r="E12" s="69" t="e">
        <f>SUM(#REF!+#REF!)</f>
        <v>#REF!</v>
      </c>
      <c r="F12" s="70" t="e">
        <f>E12/#REF!</f>
        <v>#REF!</v>
      </c>
      <c r="G12" s="69" t="e">
        <f>SUM(#REF!+#REF!)</f>
        <v>#REF!</v>
      </c>
      <c r="H12" s="70" t="e">
        <f t="shared" si="0"/>
        <v>#REF!</v>
      </c>
      <c r="I12" s="71" t="e">
        <f>H12/#REF!</f>
        <v>#REF!</v>
      </c>
      <c r="J12" s="72">
        <v>0</v>
      </c>
      <c r="K12" s="110">
        <v>0</v>
      </c>
      <c r="L12" s="110">
        <v>0</v>
      </c>
      <c r="M12" s="73">
        <v>0</v>
      </c>
      <c r="N12" s="111">
        <v>3200</v>
      </c>
      <c r="O12" s="110">
        <v>3200</v>
      </c>
      <c r="P12" s="74">
        <v>3.2</v>
      </c>
      <c r="Q12" s="51" t="s">
        <v>25</v>
      </c>
      <c r="R12" s="42"/>
    </row>
    <row r="13" spans="1:34" s="2" customFormat="1" ht="19.5" thickBot="1" x14ac:dyDescent="0.3">
      <c r="A13" s="52"/>
      <c r="B13" s="53" t="s">
        <v>18</v>
      </c>
      <c r="C13" s="96" t="e">
        <f>SUM(C7:C12)</f>
        <v>#REF!</v>
      </c>
      <c r="D13" s="97" t="e">
        <f>SUM(D7:D12)</f>
        <v>#REF!</v>
      </c>
      <c r="E13" s="97" t="e">
        <f>SUM(E7:E12)</f>
        <v>#REF!</v>
      </c>
      <c r="F13" s="98">
        <v>1</v>
      </c>
      <c r="G13" s="98" t="e">
        <f>G7+G9+G10+G8+G16+G12+#REF!</f>
        <v>#REF!</v>
      </c>
      <c r="H13" s="98" t="e">
        <f>H7+H9+H10+H8+H16+H12+#REF!</f>
        <v>#REF!</v>
      </c>
      <c r="I13" s="99">
        <v>1</v>
      </c>
      <c r="J13" s="60">
        <v>0</v>
      </c>
      <c r="K13" s="109">
        <v>18860.55</v>
      </c>
      <c r="L13" s="109">
        <v>18860.55</v>
      </c>
      <c r="M13" s="100">
        <v>100</v>
      </c>
      <c r="N13" s="113">
        <v>83045.25</v>
      </c>
      <c r="O13" s="109">
        <v>101905.8</v>
      </c>
      <c r="P13" s="101">
        <v>100</v>
      </c>
      <c r="Q13" s="54"/>
      <c r="R13" s="43"/>
    </row>
    <row r="14" spans="1:34" ht="18.75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34" ht="3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5"/>
    </row>
    <row r="16" spans="1:34" x14ac:dyDescent="0.25">
      <c r="A16" s="9"/>
      <c r="B16" s="10"/>
      <c r="C16" s="21"/>
      <c r="D16" s="21"/>
      <c r="E16" s="21"/>
      <c r="F16" s="12"/>
      <c r="G16" s="22"/>
      <c r="H16" s="14"/>
      <c r="I16" s="14"/>
      <c r="J16" s="14"/>
      <c r="K16" s="14"/>
      <c r="L16" s="14"/>
      <c r="M16" s="14"/>
      <c r="N16" s="14"/>
      <c r="O16" s="14"/>
      <c r="P16" s="14"/>
      <c r="Q16" s="26"/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2" customFormat="1" x14ac:dyDescent="0.25">
      <c r="A17" s="14"/>
      <c r="B17" s="15"/>
      <c r="C17" s="23"/>
      <c r="D17" s="23"/>
      <c r="E17" s="2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9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2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x14ac:dyDescent="0.25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33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x14ac:dyDescent="0.25">
      <c r="A20" s="19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3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x14ac:dyDescent="0.25">
      <c r="A21" s="19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3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x14ac:dyDescent="0.25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33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x14ac:dyDescent="0.25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3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x14ac:dyDescent="0.25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3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x14ac:dyDescent="0.25">
      <c r="A25" s="19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3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x14ac:dyDescent="0.25">
      <c r="A26" s="19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3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</sheetData>
  <mergeCells count="17">
    <mergeCell ref="I2:Q2"/>
    <mergeCell ref="C3:I3"/>
    <mergeCell ref="N4:N5"/>
    <mergeCell ref="O4:O5"/>
    <mergeCell ref="P4:P5"/>
    <mergeCell ref="A1:Q1"/>
    <mergeCell ref="A3:A5"/>
    <mergeCell ref="B3:B5"/>
    <mergeCell ref="C4:E4"/>
    <mergeCell ref="F4:F5"/>
    <mergeCell ref="G4:G5"/>
    <mergeCell ref="H4:H5"/>
    <mergeCell ref="I4:I5"/>
    <mergeCell ref="Q4:Q5"/>
    <mergeCell ref="M4:M5"/>
    <mergeCell ref="J4:L4"/>
    <mergeCell ref="J3:P3"/>
  </mergeCells>
  <printOptions horizontalCentered="1"/>
  <pageMargins left="0.19685039370078741" right="0.19685039370078741" top="0.15748031496062992" bottom="0.23622047244094491" header="0.15748031496062992" footer="0.15748031496062992"/>
  <pageSetup paperSize="9" scale="64" orientation="portrait" r:id="rId1"/>
  <headerFooter alignWithMargins="0"/>
  <rowBreaks count="1" manualBreakCount="1">
    <brk id="9" max="24" man="1"/>
  </rowBreaks>
  <colBreaks count="1" manualBreakCount="1">
    <brk id="17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topLeftCell="A10" zoomScale="50" zoomScaleNormal="50" workbookViewId="0">
      <selection activeCell="C20" sqref="C20:J20"/>
    </sheetView>
  </sheetViews>
  <sheetFormatPr defaultColWidth="9" defaultRowHeight="15.75" x14ac:dyDescent="0.25"/>
  <cols>
    <col min="1" max="1" width="4.42578125" style="3" customWidth="1"/>
    <col min="2" max="2" width="21.42578125" style="3" customWidth="1"/>
    <col min="3" max="3" width="10.85546875" style="4" customWidth="1"/>
    <col min="4" max="4" width="13.42578125" style="4" customWidth="1"/>
    <col min="5" max="5" width="12.85546875" style="4" customWidth="1"/>
    <col min="6" max="6" width="15.140625" style="4" customWidth="1"/>
    <col min="7" max="7" width="11.7109375" style="4" hidden="1" customWidth="1"/>
    <col min="8" max="8" width="16.28515625" style="4" customWidth="1"/>
    <col min="9" max="9" width="13.28515625" style="4" customWidth="1"/>
    <col min="10" max="10" width="14" style="4" customWidth="1"/>
    <col min="11" max="11" width="11.42578125" style="4" customWidth="1"/>
    <col min="12" max="12" width="12.42578125" style="4" customWidth="1"/>
    <col min="13" max="13" width="13.140625" style="4" customWidth="1"/>
    <col min="14" max="14" width="14.140625" style="4" customWidth="1"/>
    <col min="15" max="15" width="12" style="4" hidden="1" customWidth="1"/>
    <col min="16" max="16" width="16.140625" style="4" customWidth="1"/>
    <col min="17" max="17" width="13.85546875" style="4" customWidth="1"/>
    <col min="18" max="18" width="13.140625" style="4" customWidth="1"/>
    <col min="19" max="19" width="8.28515625" style="4" hidden="1" customWidth="1"/>
    <col min="20" max="20" width="11.28515625" style="4" hidden="1" customWidth="1"/>
    <col min="21" max="21" width="10.5703125" style="4" hidden="1" customWidth="1"/>
    <col min="22" max="22" width="8.85546875" style="4" hidden="1" customWidth="1"/>
    <col min="23" max="23" width="7.140625" style="4" hidden="1" customWidth="1"/>
    <col min="24" max="24" width="7.42578125" style="4" hidden="1" customWidth="1"/>
    <col min="25" max="25" width="8.28515625" style="4" hidden="1" customWidth="1"/>
    <col min="26" max="27" width="10.5703125" style="4" customWidth="1"/>
    <col min="28" max="28" width="11.7109375" style="4" customWidth="1"/>
    <col min="29" max="29" width="13.7109375" style="4" customWidth="1"/>
    <col min="30" max="30" width="17.140625" style="4" customWidth="1"/>
    <col min="31" max="31" width="13.42578125" style="4" customWidth="1"/>
    <col min="32" max="32" width="12.85546875" style="4" customWidth="1"/>
    <col min="33" max="33" width="10" style="4" customWidth="1"/>
    <col min="34" max="34" width="11.42578125" style="4" customWidth="1"/>
    <col min="35" max="35" width="12.5703125" style="4" customWidth="1"/>
    <col min="36" max="36" width="14.28515625" style="4" customWidth="1"/>
    <col min="37" max="37" width="16.85546875" style="4" customWidth="1"/>
    <col min="38" max="38" width="14.5703125" style="4" customWidth="1"/>
    <col min="39" max="39" width="13.42578125" style="4" customWidth="1"/>
    <col min="40" max="40" width="37.85546875" style="5" customWidth="1"/>
    <col min="41" max="41" width="0.140625" hidden="1" customWidth="1"/>
  </cols>
  <sheetData>
    <row r="1" spans="1:41" ht="30" customHeight="1" x14ac:dyDescent="0.25">
      <c r="A1" s="122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pans="1:41" hidden="1" x14ac:dyDescent="0.25">
      <c r="B2" s="6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</row>
    <row r="3" spans="1:41" ht="15.75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</row>
    <row r="4" spans="1:41" ht="46.5" customHeight="1" thickBot="1" x14ac:dyDescent="0.3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24"/>
    </row>
    <row r="5" spans="1:41" ht="22.5" customHeight="1" x14ac:dyDescent="0.25">
      <c r="A5" s="107"/>
      <c r="B5" s="106"/>
      <c r="C5" s="103"/>
      <c r="D5" s="104"/>
      <c r="E5" s="104"/>
      <c r="F5" s="104"/>
      <c r="G5" s="104"/>
      <c r="H5" s="104"/>
      <c r="I5" s="104"/>
      <c r="J5" s="105"/>
      <c r="K5" s="138" t="s">
        <v>0</v>
      </c>
      <c r="L5" s="139"/>
      <c r="M5" s="139"/>
      <c r="N5" s="139"/>
      <c r="O5" s="139"/>
      <c r="P5" s="139"/>
      <c r="Q5" s="139"/>
      <c r="R5" s="140"/>
      <c r="S5" s="115" t="s">
        <v>1</v>
      </c>
      <c r="T5" s="116"/>
      <c r="U5" s="116"/>
      <c r="V5" s="116"/>
      <c r="W5" s="116"/>
      <c r="X5" s="116"/>
      <c r="Y5" s="117"/>
      <c r="Z5" s="134" t="s">
        <v>34</v>
      </c>
      <c r="AA5" s="135"/>
      <c r="AB5" s="135"/>
      <c r="AC5" s="135"/>
      <c r="AD5" s="135"/>
      <c r="AE5" s="135"/>
      <c r="AF5" s="136"/>
      <c r="AG5" s="144" t="s">
        <v>35</v>
      </c>
      <c r="AH5" s="145"/>
      <c r="AI5" s="145"/>
      <c r="AJ5" s="145"/>
      <c r="AK5" s="145"/>
      <c r="AL5" s="145"/>
      <c r="AM5" s="146"/>
      <c r="AN5" s="44"/>
    </row>
    <row r="6" spans="1:41" s="1" customFormat="1" ht="114" customHeight="1" x14ac:dyDescent="0.25">
      <c r="A6" s="141" t="s">
        <v>2</v>
      </c>
      <c r="B6" s="141" t="s">
        <v>3</v>
      </c>
      <c r="C6" s="130" t="s">
        <v>4</v>
      </c>
      <c r="D6" s="130"/>
      <c r="E6" s="131"/>
      <c r="F6" s="118" t="s">
        <v>5</v>
      </c>
      <c r="G6" s="56"/>
      <c r="H6" s="118" t="s">
        <v>23</v>
      </c>
      <c r="I6" s="118" t="s">
        <v>6</v>
      </c>
      <c r="J6" s="120" t="s">
        <v>7</v>
      </c>
      <c r="K6" s="129" t="s">
        <v>4</v>
      </c>
      <c r="L6" s="130"/>
      <c r="M6" s="131"/>
      <c r="N6" s="118" t="s">
        <v>5</v>
      </c>
      <c r="O6" s="56"/>
      <c r="P6" s="118" t="s">
        <v>23</v>
      </c>
      <c r="Q6" s="118" t="s">
        <v>6</v>
      </c>
      <c r="R6" s="120" t="s">
        <v>7</v>
      </c>
      <c r="S6" s="129" t="s">
        <v>8</v>
      </c>
      <c r="T6" s="130"/>
      <c r="U6" s="131"/>
      <c r="V6" s="118" t="s">
        <v>9</v>
      </c>
      <c r="W6" s="118" t="s">
        <v>10</v>
      </c>
      <c r="X6" s="118" t="s">
        <v>11</v>
      </c>
      <c r="Y6" s="120" t="s">
        <v>9</v>
      </c>
      <c r="Z6" s="129" t="s">
        <v>4</v>
      </c>
      <c r="AA6" s="130"/>
      <c r="AB6" s="131"/>
      <c r="AC6" s="118" t="s">
        <v>5</v>
      </c>
      <c r="AD6" s="118" t="s">
        <v>23</v>
      </c>
      <c r="AE6" s="118" t="s">
        <v>6</v>
      </c>
      <c r="AF6" s="120" t="s">
        <v>7</v>
      </c>
      <c r="AG6" s="129" t="s">
        <v>4</v>
      </c>
      <c r="AH6" s="130"/>
      <c r="AI6" s="131"/>
      <c r="AJ6" s="118" t="s">
        <v>5</v>
      </c>
      <c r="AK6" s="118" t="s">
        <v>23</v>
      </c>
      <c r="AL6" s="118" t="s">
        <v>6</v>
      </c>
      <c r="AM6" s="120" t="s">
        <v>7</v>
      </c>
      <c r="AN6" s="132" t="s">
        <v>12</v>
      </c>
      <c r="AO6" s="40"/>
    </row>
    <row r="7" spans="1:41" s="1" customFormat="1" ht="189.75" customHeight="1" x14ac:dyDescent="0.25">
      <c r="A7" s="141"/>
      <c r="B7" s="141"/>
      <c r="C7" s="57" t="s">
        <v>21</v>
      </c>
      <c r="D7" s="56" t="s">
        <v>13</v>
      </c>
      <c r="E7" s="56" t="s">
        <v>14</v>
      </c>
      <c r="F7" s="119"/>
      <c r="G7" s="56"/>
      <c r="H7" s="119"/>
      <c r="I7" s="119"/>
      <c r="J7" s="121"/>
      <c r="K7" s="55" t="s">
        <v>22</v>
      </c>
      <c r="L7" s="56" t="s">
        <v>13</v>
      </c>
      <c r="M7" s="56" t="s">
        <v>15</v>
      </c>
      <c r="N7" s="119"/>
      <c r="O7" s="56"/>
      <c r="P7" s="119"/>
      <c r="Q7" s="119"/>
      <c r="R7" s="121"/>
      <c r="S7" s="57" t="s">
        <v>16</v>
      </c>
      <c r="T7" s="56" t="s">
        <v>17</v>
      </c>
      <c r="U7" s="56" t="s">
        <v>15</v>
      </c>
      <c r="V7" s="119"/>
      <c r="W7" s="119"/>
      <c r="X7" s="119"/>
      <c r="Y7" s="121"/>
      <c r="Z7" s="55" t="s">
        <v>22</v>
      </c>
      <c r="AA7" s="56" t="s">
        <v>13</v>
      </c>
      <c r="AB7" s="56" t="s">
        <v>15</v>
      </c>
      <c r="AC7" s="119"/>
      <c r="AD7" s="119"/>
      <c r="AE7" s="119"/>
      <c r="AF7" s="121"/>
      <c r="AG7" s="55" t="s">
        <v>22</v>
      </c>
      <c r="AH7" s="56" t="s">
        <v>13</v>
      </c>
      <c r="AI7" s="56" t="s">
        <v>15</v>
      </c>
      <c r="AJ7" s="119"/>
      <c r="AK7" s="119"/>
      <c r="AL7" s="119"/>
      <c r="AM7" s="121"/>
      <c r="AN7" s="133"/>
      <c r="AO7" s="41"/>
    </row>
    <row r="8" spans="1:41" ht="16.5" thickBot="1" x14ac:dyDescent="0.3">
      <c r="A8" s="38">
        <v>1</v>
      </c>
      <c r="B8" s="34">
        <v>2</v>
      </c>
      <c r="C8" s="38">
        <v>3</v>
      </c>
      <c r="D8" s="7">
        <v>4</v>
      </c>
      <c r="E8" s="7">
        <v>5</v>
      </c>
      <c r="F8" s="7">
        <v>6</v>
      </c>
      <c r="G8" s="7"/>
      <c r="H8" s="7">
        <v>7</v>
      </c>
      <c r="I8" s="7">
        <v>8</v>
      </c>
      <c r="J8" s="39">
        <v>9</v>
      </c>
      <c r="K8" s="38">
        <v>10</v>
      </c>
      <c r="L8" s="7">
        <v>11</v>
      </c>
      <c r="M8" s="7">
        <v>12</v>
      </c>
      <c r="N8" s="7">
        <v>13</v>
      </c>
      <c r="O8" s="7"/>
      <c r="P8" s="7">
        <v>14</v>
      </c>
      <c r="Q8" s="7">
        <v>15</v>
      </c>
      <c r="R8" s="39">
        <v>16</v>
      </c>
      <c r="S8" s="36">
        <v>17</v>
      </c>
      <c r="T8" s="7">
        <v>18</v>
      </c>
      <c r="U8" s="7">
        <v>19</v>
      </c>
      <c r="V8" s="7">
        <v>20</v>
      </c>
      <c r="W8" s="7">
        <v>21</v>
      </c>
      <c r="X8" s="7">
        <v>22</v>
      </c>
      <c r="Y8" s="34">
        <v>23</v>
      </c>
      <c r="Z8" s="59">
        <v>17</v>
      </c>
      <c r="AA8" s="34">
        <v>18</v>
      </c>
      <c r="AB8" s="34">
        <v>19</v>
      </c>
      <c r="AC8" s="34">
        <v>20</v>
      </c>
      <c r="AD8" s="34">
        <v>21</v>
      </c>
      <c r="AE8" s="34">
        <v>22</v>
      </c>
      <c r="AF8" s="39">
        <v>23</v>
      </c>
      <c r="AG8" s="58">
        <v>24</v>
      </c>
      <c r="AH8" s="34">
        <v>25</v>
      </c>
      <c r="AI8" s="34">
        <v>26</v>
      </c>
      <c r="AJ8" s="34">
        <v>27</v>
      </c>
      <c r="AK8" s="34">
        <v>28</v>
      </c>
      <c r="AL8" s="34">
        <v>29</v>
      </c>
      <c r="AM8" s="34">
        <v>30</v>
      </c>
      <c r="AN8" s="39">
        <v>31</v>
      </c>
      <c r="AO8" s="36">
        <v>25</v>
      </c>
    </row>
    <row r="9" spans="1:41" x14ac:dyDescent="0.25">
      <c r="A9" s="38"/>
      <c r="B9" s="34"/>
      <c r="C9" s="138" t="s">
        <v>19</v>
      </c>
      <c r="D9" s="139"/>
      <c r="E9" s="139"/>
      <c r="F9" s="139"/>
      <c r="G9" s="139"/>
      <c r="H9" s="139"/>
      <c r="I9" s="139"/>
      <c r="J9" s="140"/>
      <c r="K9" s="38"/>
      <c r="L9" s="7"/>
      <c r="M9" s="7"/>
      <c r="N9" s="7"/>
      <c r="O9" s="7"/>
      <c r="P9" s="7"/>
      <c r="Q9" s="7"/>
      <c r="R9" s="39"/>
      <c r="S9" s="36"/>
      <c r="T9" s="7"/>
      <c r="U9" s="7"/>
      <c r="V9" s="7"/>
      <c r="W9" s="7"/>
      <c r="X9" s="7"/>
      <c r="Y9" s="34"/>
      <c r="Z9" s="59"/>
      <c r="AA9" s="34"/>
      <c r="AB9" s="34"/>
      <c r="AC9" s="34"/>
      <c r="AD9" s="34"/>
      <c r="AE9" s="34"/>
      <c r="AF9" s="39"/>
      <c r="AG9" s="58"/>
      <c r="AH9" s="34"/>
      <c r="AI9" s="34"/>
      <c r="AJ9" s="34"/>
      <c r="AK9" s="34"/>
      <c r="AL9" s="34"/>
      <c r="AM9" s="34"/>
      <c r="AN9" s="39"/>
      <c r="AO9" s="36"/>
    </row>
    <row r="10" spans="1:41" ht="115.5" customHeight="1" x14ac:dyDescent="0.25">
      <c r="A10" s="45">
        <v>1</v>
      </c>
      <c r="B10" s="35" t="s">
        <v>27</v>
      </c>
      <c r="C10" s="61">
        <v>0</v>
      </c>
      <c r="D10" s="62">
        <v>3630.2</v>
      </c>
      <c r="E10" s="62">
        <f t="shared" ref="E10:E15" si="0">C10+D10</f>
        <v>3630.2</v>
      </c>
      <c r="F10" s="63">
        <f>E10/$E$16*100</f>
        <v>100</v>
      </c>
      <c r="G10" s="63"/>
      <c r="H10" s="64">
        <v>21162.1</v>
      </c>
      <c r="I10" s="64">
        <f t="shared" ref="I10:I15" si="1">E10+H10</f>
        <v>24792.3</v>
      </c>
      <c r="J10" s="65">
        <f>I10/$I$16*100</f>
        <v>27.397767405140577</v>
      </c>
      <c r="K10" s="66">
        <f t="shared" ref="K10:K15" si="2">C10</f>
        <v>0</v>
      </c>
      <c r="L10" s="67">
        <v>849.1</v>
      </c>
      <c r="M10" s="63">
        <f t="shared" ref="M10:M15" si="3">K10+L10</f>
        <v>849.1</v>
      </c>
      <c r="N10" s="63">
        <f>M10/$M$16*100</f>
        <v>49.646260889902358</v>
      </c>
      <c r="O10" s="63"/>
      <c r="P10" s="64">
        <v>17219.5</v>
      </c>
      <c r="Q10" s="64">
        <v>18068.599999999999</v>
      </c>
      <c r="R10" s="65">
        <f>Q10/$Q$16*100</f>
        <v>14.212458661115695</v>
      </c>
      <c r="S10" s="68">
        <f t="shared" ref="S10:U15" si="4">SUM(C10+K10)</f>
        <v>0</v>
      </c>
      <c r="T10" s="69">
        <f t="shared" si="4"/>
        <v>4479.3</v>
      </c>
      <c r="U10" s="69">
        <f t="shared" si="4"/>
        <v>4479.3</v>
      </c>
      <c r="V10" s="70">
        <f>U10/$E$16</f>
        <v>1.233898958735056</v>
      </c>
      <c r="W10" s="70"/>
      <c r="X10" s="70">
        <f t="shared" ref="X10:X15" si="5">U10+W10</f>
        <v>4479.3</v>
      </c>
      <c r="Y10" s="71">
        <f>X10/$I$16</f>
        <v>4.9500376946812599E-2</v>
      </c>
      <c r="Z10" s="72">
        <v>0</v>
      </c>
      <c r="AA10" s="73">
        <v>1710.3</v>
      </c>
      <c r="AB10" s="73">
        <v>1710.3</v>
      </c>
      <c r="AC10" s="73">
        <v>100</v>
      </c>
      <c r="AD10" s="73">
        <v>47511.1</v>
      </c>
      <c r="AE10" s="73">
        <v>49221.4</v>
      </c>
      <c r="AF10" s="74">
        <v>79.3</v>
      </c>
      <c r="AG10" s="75">
        <v>0</v>
      </c>
      <c r="AH10" s="73">
        <v>905.7</v>
      </c>
      <c r="AI10" s="73">
        <v>905.7</v>
      </c>
      <c r="AJ10" s="73">
        <v>100</v>
      </c>
      <c r="AK10" s="73">
        <v>48276.1</v>
      </c>
      <c r="AL10" s="73">
        <v>49181.8</v>
      </c>
      <c r="AM10" s="73">
        <v>79.099999999999994</v>
      </c>
      <c r="AN10" s="46" t="s">
        <v>33</v>
      </c>
      <c r="AO10" s="42"/>
    </row>
    <row r="11" spans="1:41" ht="66" x14ac:dyDescent="0.25">
      <c r="A11" s="45">
        <v>2</v>
      </c>
      <c r="B11" s="35" t="s">
        <v>28</v>
      </c>
      <c r="C11" s="61">
        <v>0</v>
      </c>
      <c r="D11" s="76">
        <f t="shared" ref="D11:D12" si="6">C11*89/11</f>
        <v>0</v>
      </c>
      <c r="E11" s="76">
        <f t="shared" si="0"/>
        <v>0</v>
      </c>
      <c r="F11" s="63">
        <f>E11/$E$16*100</f>
        <v>0</v>
      </c>
      <c r="G11" s="63"/>
      <c r="H11" s="77">
        <v>4023.5</v>
      </c>
      <c r="I11" s="64">
        <f t="shared" si="1"/>
        <v>4023.5</v>
      </c>
      <c r="J11" s="65">
        <f>I11/$I$16*100</f>
        <v>4.446336852756021</v>
      </c>
      <c r="K11" s="66">
        <f t="shared" si="2"/>
        <v>0</v>
      </c>
      <c r="L11" s="67">
        <v>861.2</v>
      </c>
      <c r="M11" s="63">
        <f t="shared" si="3"/>
        <v>861.2</v>
      </c>
      <c r="N11" s="63">
        <f>M11/$M$16*100</f>
        <v>50.353739110097642</v>
      </c>
      <c r="O11" s="63"/>
      <c r="P11" s="77">
        <v>4349.3</v>
      </c>
      <c r="Q11" s="64">
        <v>5210.5</v>
      </c>
      <c r="R11" s="65">
        <f>Q11/$Q$16*100</f>
        <v>4.0984921827780418</v>
      </c>
      <c r="S11" s="68">
        <f t="shared" si="4"/>
        <v>0</v>
      </c>
      <c r="T11" s="69">
        <f t="shared" si="4"/>
        <v>861.2</v>
      </c>
      <c r="U11" s="69">
        <f t="shared" si="4"/>
        <v>861.2</v>
      </c>
      <c r="V11" s="70">
        <f>U11/$E$16</f>
        <v>0.23723210842377832</v>
      </c>
      <c r="W11" s="78"/>
      <c r="X11" s="70">
        <f t="shared" si="5"/>
        <v>861.2</v>
      </c>
      <c r="Y11" s="71">
        <f>X11/$I$16</f>
        <v>9.5170505718739553E-3</v>
      </c>
      <c r="Z11" s="72">
        <v>0</v>
      </c>
      <c r="AA11" s="73">
        <v>0</v>
      </c>
      <c r="AB11" s="73">
        <v>0</v>
      </c>
      <c r="AC11" s="73">
        <v>0</v>
      </c>
      <c r="AD11" s="73">
        <v>5500</v>
      </c>
      <c r="AE11" s="73">
        <v>5500</v>
      </c>
      <c r="AF11" s="74">
        <v>8.6999999999999993</v>
      </c>
      <c r="AG11" s="75">
        <v>0</v>
      </c>
      <c r="AH11" s="73">
        <v>0</v>
      </c>
      <c r="AI11" s="73">
        <v>0</v>
      </c>
      <c r="AJ11" s="73">
        <v>0</v>
      </c>
      <c r="AK11" s="73">
        <v>5500</v>
      </c>
      <c r="AL11" s="73">
        <v>5500</v>
      </c>
      <c r="AM11" s="73">
        <v>8.8000000000000007</v>
      </c>
      <c r="AN11" s="47" t="s">
        <v>26</v>
      </c>
      <c r="AO11" s="42"/>
    </row>
    <row r="12" spans="1:41" ht="82.5" x14ac:dyDescent="0.25">
      <c r="A12" s="45">
        <v>2</v>
      </c>
      <c r="B12" s="35" t="s">
        <v>32</v>
      </c>
      <c r="C12" s="79">
        <v>0</v>
      </c>
      <c r="D12" s="76">
        <f t="shared" si="6"/>
        <v>0</v>
      </c>
      <c r="E12" s="76">
        <f t="shared" si="0"/>
        <v>0</v>
      </c>
      <c r="F12" s="63">
        <f>E12/$E$16*100</f>
        <v>0</v>
      </c>
      <c r="G12" s="63"/>
      <c r="H12" s="64">
        <v>1700</v>
      </c>
      <c r="I12" s="64">
        <f t="shared" si="1"/>
        <v>1700</v>
      </c>
      <c r="J12" s="65">
        <f>I12/$I$16*100</f>
        <v>1.8786560580800886</v>
      </c>
      <c r="K12" s="66">
        <f t="shared" si="2"/>
        <v>0</v>
      </c>
      <c r="L12" s="67">
        <f>D12</f>
        <v>0</v>
      </c>
      <c r="M12" s="63">
        <f t="shared" si="3"/>
        <v>0</v>
      </c>
      <c r="N12" s="63">
        <f>M12/$M$16*100</f>
        <v>0</v>
      </c>
      <c r="O12" s="63"/>
      <c r="P12" s="64">
        <v>1700</v>
      </c>
      <c r="Q12" s="64">
        <v>1700</v>
      </c>
      <c r="R12" s="65">
        <f>Q12/$Q$16*100</f>
        <v>1.3371915767628197</v>
      </c>
      <c r="S12" s="68">
        <f t="shared" si="4"/>
        <v>0</v>
      </c>
      <c r="T12" s="69">
        <f t="shared" si="4"/>
        <v>0</v>
      </c>
      <c r="U12" s="69">
        <f t="shared" si="4"/>
        <v>0</v>
      </c>
      <c r="V12" s="70">
        <f>U12/$E$16</f>
        <v>0</v>
      </c>
      <c r="W12" s="69"/>
      <c r="X12" s="70">
        <f t="shared" si="5"/>
        <v>0</v>
      </c>
      <c r="Y12" s="71">
        <f>X12/$I$16</f>
        <v>0</v>
      </c>
      <c r="Z12" s="72">
        <v>0</v>
      </c>
      <c r="AA12" s="73">
        <v>0</v>
      </c>
      <c r="AB12" s="73">
        <v>0</v>
      </c>
      <c r="AC12" s="73">
        <v>0</v>
      </c>
      <c r="AD12" s="73">
        <v>400</v>
      </c>
      <c r="AE12" s="73">
        <v>400</v>
      </c>
      <c r="AF12" s="74">
        <v>0.6</v>
      </c>
      <c r="AG12" s="75">
        <v>0</v>
      </c>
      <c r="AH12" s="73">
        <v>0</v>
      </c>
      <c r="AI12" s="73">
        <v>0</v>
      </c>
      <c r="AJ12" s="73">
        <v>0</v>
      </c>
      <c r="AK12" s="73">
        <v>400</v>
      </c>
      <c r="AL12" s="73">
        <v>400</v>
      </c>
      <c r="AM12" s="73">
        <v>0.6</v>
      </c>
      <c r="AN12" s="47" t="s">
        <v>24</v>
      </c>
      <c r="AO12" s="42"/>
    </row>
    <row r="13" spans="1:41" ht="111.75" customHeight="1" x14ac:dyDescent="0.25">
      <c r="A13" s="45">
        <v>3</v>
      </c>
      <c r="B13" s="35" t="s">
        <v>31</v>
      </c>
      <c r="C13" s="61">
        <v>0</v>
      </c>
      <c r="D13" s="76">
        <v>0</v>
      </c>
      <c r="E13" s="76">
        <f t="shared" si="0"/>
        <v>0</v>
      </c>
      <c r="F13" s="76">
        <f>E13/$E$16*100</f>
        <v>0</v>
      </c>
      <c r="G13" s="76"/>
      <c r="H13" s="62">
        <v>8500</v>
      </c>
      <c r="I13" s="62">
        <f t="shared" si="1"/>
        <v>8500</v>
      </c>
      <c r="J13" s="80">
        <f>I13/$I$16*100</f>
        <v>9.393280290400444</v>
      </c>
      <c r="K13" s="61">
        <f t="shared" si="2"/>
        <v>0</v>
      </c>
      <c r="L13" s="81">
        <f>D13</f>
        <v>0</v>
      </c>
      <c r="M13" s="76">
        <f t="shared" si="3"/>
        <v>0</v>
      </c>
      <c r="N13" s="76">
        <f>M13/$M$16*100</f>
        <v>0</v>
      </c>
      <c r="O13" s="76"/>
      <c r="P13" s="62">
        <v>3700</v>
      </c>
      <c r="Q13" s="62">
        <f t="shared" ref="Q13:Q16" si="7">M13+P13</f>
        <v>3700</v>
      </c>
      <c r="R13" s="80">
        <f>Q13/$Q$16*100</f>
        <v>2.9103581376602548</v>
      </c>
      <c r="S13" s="82">
        <f t="shared" si="4"/>
        <v>0</v>
      </c>
      <c r="T13" s="83">
        <f t="shared" si="4"/>
        <v>0</v>
      </c>
      <c r="U13" s="83">
        <f t="shared" si="4"/>
        <v>0</v>
      </c>
      <c r="V13" s="84">
        <f>U13/$E$16</f>
        <v>0</v>
      </c>
      <c r="W13" s="83">
        <f>SUM(H13+P13)</f>
        <v>12200</v>
      </c>
      <c r="X13" s="84">
        <f t="shared" si="5"/>
        <v>12200</v>
      </c>
      <c r="Y13" s="85">
        <f>X13/$I$16</f>
        <v>0.13482119946221813</v>
      </c>
      <c r="Z13" s="72">
        <v>0</v>
      </c>
      <c r="AA13" s="73">
        <v>0</v>
      </c>
      <c r="AB13" s="73">
        <v>0</v>
      </c>
      <c r="AC13" s="73">
        <v>0</v>
      </c>
      <c r="AD13" s="86">
        <v>3700</v>
      </c>
      <c r="AE13" s="86">
        <v>3700</v>
      </c>
      <c r="AF13" s="87">
        <v>6</v>
      </c>
      <c r="AG13" s="75">
        <v>0</v>
      </c>
      <c r="AH13" s="73">
        <v>0</v>
      </c>
      <c r="AI13" s="73">
        <v>0</v>
      </c>
      <c r="AJ13" s="73">
        <v>0</v>
      </c>
      <c r="AK13" s="86">
        <v>3700</v>
      </c>
      <c r="AL13" s="86">
        <v>3700</v>
      </c>
      <c r="AM13" s="86">
        <v>6</v>
      </c>
      <c r="AN13" s="48" t="s">
        <v>24</v>
      </c>
      <c r="AO13" s="42"/>
    </row>
    <row r="14" spans="1:41" ht="82.5" x14ac:dyDescent="0.25">
      <c r="A14" s="45">
        <v>4</v>
      </c>
      <c r="B14" s="35" t="s">
        <v>29</v>
      </c>
      <c r="C14" s="88">
        <v>0</v>
      </c>
      <c r="D14" s="76">
        <f>C14*89/11</f>
        <v>0</v>
      </c>
      <c r="E14" s="76">
        <f t="shared" si="0"/>
        <v>0</v>
      </c>
      <c r="F14" s="63">
        <f>E14/$E$16*100</f>
        <v>0</v>
      </c>
      <c r="G14" s="63"/>
      <c r="H14" s="89">
        <v>127.82</v>
      </c>
      <c r="I14" s="64">
        <f t="shared" si="1"/>
        <v>127.82</v>
      </c>
      <c r="J14" s="65">
        <f>I14/$I$16*100</f>
        <v>0.14125283373164524</v>
      </c>
      <c r="K14" s="66">
        <f t="shared" si="2"/>
        <v>0</v>
      </c>
      <c r="L14" s="67">
        <f>D14</f>
        <v>0</v>
      </c>
      <c r="M14" s="63">
        <f t="shared" si="3"/>
        <v>0</v>
      </c>
      <c r="N14" s="63">
        <f>M14/$M$16*100</f>
        <v>0</v>
      </c>
      <c r="O14" s="63"/>
      <c r="P14" s="64">
        <f>H14</f>
        <v>127.82</v>
      </c>
      <c r="Q14" s="64">
        <f t="shared" si="7"/>
        <v>127.82</v>
      </c>
      <c r="R14" s="65">
        <f>Q14/$Q$16*100</f>
        <v>0.10054107490695505</v>
      </c>
      <c r="S14" s="68">
        <f t="shared" si="4"/>
        <v>0</v>
      </c>
      <c r="T14" s="69">
        <f t="shared" si="4"/>
        <v>0</v>
      </c>
      <c r="U14" s="69">
        <f t="shared" si="4"/>
        <v>0</v>
      </c>
      <c r="V14" s="70">
        <f>U14/$E$16</f>
        <v>0</v>
      </c>
      <c r="W14" s="69">
        <f>SUM(H14+P14)</f>
        <v>255.64</v>
      </c>
      <c r="X14" s="70">
        <f t="shared" si="5"/>
        <v>255.64</v>
      </c>
      <c r="Y14" s="71">
        <f>X14/$I$16</f>
        <v>2.8250566746329049E-3</v>
      </c>
      <c r="Z14" s="72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4">
        <v>0</v>
      </c>
      <c r="AG14" s="75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49" t="s">
        <v>24</v>
      </c>
      <c r="AO14" s="42"/>
    </row>
    <row r="15" spans="1:41" ht="66" x14ac:dyDescent="0.25">
      <c r="A15" s="50">
        <v>5</v>
      </c>
      <c r="B15" s="35" t="s">
        <v>30</v>
      </c>
      <c r="C15" s="88">
        <v>0</v>
      </c>
      <c r="D15" s="76">
        <f>C15*89/11</f>
        <v>0</v>
      </c>
      <c r="E15" s="76">
        <f t="shared" si="0"/>
        <v>0</v>
      </c>
      <c r="F15" s="63">
        <f t="shared" ref="F15:F16" si="8">E15/$E$16*100</f>
        <v>0</v>
      </c>
      <c r="G15" s="63"/>
      <c r="H15" s="89">
        <v>51346.6</v>
      </c>
      <c r="I15" s="64">
        <f t="shared" si="1"/>
        <v>51346.6</v>
      </c>
      <c r="J15" s="65">
        <f t="shared" ref="J15" si="9">I15/$I$16*100</f>
        <v>56.742706559891218</v>
      </c>
      <c r="K15" s="66">
        <f t="shared" si="2"/>
        <v>0</v>
      </c>
      <c r="L15" s="67">
        <f>D15</f>
        <v>0</v>
      </c>
      <c r="M15" s="63">
        <f t="shared" si="3"/>
        <v>0</v>
      </c>
      <c r="N15" s="63">
        <f t="shared" ref="N15" si="10">M15/$M$16*100</f>
        <v>0</v>
      </c>
      <c r="O15" s="63"/>
      <c r="P15" s="64">
        <v>98325.2</v>
      </c>
      <c r="Q15" s="64">
        <f t="shared" si="7"/>
        <v>98325.2</v>
      </c>
      <c r="R15" s="65">
        <f t="shared" ref="R15" si="11">Q15/$Q$16*100</f>
        <v>77.340958366776235</v>
      </c>
      <c r="S15" s="68">
        <f t="shared" si="4"/>
        <v>0</v>
      </c>
      <c r="T15" s="69">
        <f t="shared" si="4"/>
        <v>0</v>
      </c>
      <c r="U15" s="69">
        <f t="shared" si="4"/>
        <v>0</v>
      </c>
      <c r="V15" s="70">
        <f t="shared" ref="V15" si="12">U15/$E$16</f>
        <v>0</v>
      </c>
      <c r="W15" s="69">
        <f>SUM(H15+P15)</f>
        <v>149671.79999999999</v>
      </c>
      <c r="X15" s="70">
        <f t="shared" si="5"/>
        <v>149671.79999999999</v>
      </c>
      <c r="Y15" s="71">
        <f t="shared" ref="Y15" si="13">X15/$I$16</f>
        <v>1.6540107870220671</v>
      </c>
      <c r="Z15" s="72">
        <v>0</v>
      </c>
      <c r="AA15" s="73">
        <v>0</v>
      </c>
      <c r="AB15" s="73">
        <v>0</v>
      </c>
      <c r="AC15" s="73">
        <v>0</v>
      </c>
      <c r="AD15" s="73">
        <v>3200</v>
      </c>
      <c r="AE15" s="73">
        <v>3200</v>
      </c>
      <c r="AF15" s="74">
        <v>5.2</v>
      </c>
      <c r="AG15" s="75">
        <v>0</v>
      </c>
      <c r="AH15" s="73">
        <v>0</v>
      </c>
      <c r="AI15" s="73">
        <v>0</v>
      </c>
      <c r="AJ15" s="73">
        <v>0</v>
      </c>
      <c r="AK15" s="73">
        <v>3400</v>
      </c>
      <c r="AL15" s="73">
        <v>3400</v>
      </c>
      <c r="AM15" s="73">
        <v>5.5</v>
      </c>
      <c r="AN15" s="51" t="s">
        <v>25</v>
      </c>
      <c r="AO15" s="42"/>
    </row>
    <row r="16" spans="1:41" s="2" customFormat="1" ht="19.5" thickBot="1" x14ac:dyDescent="0.3">
      <c r="A16" s="52"/>
      <c r="B16" s="53" t="s">
        <v>18</v>
      </c>
      <c r="C16" s="90">
        <f>SUM(C10:C15)</f>
        <v>0</v>
      </c>
      <c r="D16" s="91">
        <f>SUM(D10:D15)</f>
        <v>3630.2</v>
      </c>
      <c r="E16" s="92">
        <f>SUM(E10:E15)</f>
        <v>3630.2</v>
      </c>
      <c r="F16" s="93">
        <f t="shared" si="8"/>
        <v>100</v>
      </c>
      <c r="G16" s="94">
        <f>D16/E16*100</f>
        <v>100</v>
      </c>
      <c r="H16" s="91">
        <f t="shared" ref="H16:N16" si="14">SUM(H10:H15)</f>
        <v>86860.01999999999</v>
      </c>
      <c r="I16" s="91">
        <f t="shared" si="14"/>
        <v>90490.22</v>
      </c>
      <c r="J16" s="95">
        <f t="shared" si="14"/>
        <v>100</v>
      </c>
      <c r="K16" s="90">
        <f t="shared" si="14"/>
        <v>0</v>
      </c>
      <c r="L16" s="91">
        <f t="shared" si="14"/>
        <v>1710.3000000000002</v>
      </c>
      <c r="M16" s="91">
        <f t="shared" si="14"/>
        <v>1710.3000000000002</v>
      </c>
      <c r="N16" s="93">
        <f t="shared" si="14"/>
        <v>100</v>
      </c>
      <c r="O16" s="93">
        <f>L16/M16*100</f>
        <v>100</v>
      </c>
      <c r="P16" s="91">
        <f>SUM(P10:P15)</f>
        <v>125421.81999999999</v>
      </c>
      <c r="Q16" s="91">
        <f t="shared" si="7"/>
        <v>127132.12</v>
      </c>
      <c r="R16" s="95">
        <v>100</v>
      </c>
      <c r="S16" s="96">
        <f>SUM(S10:S15)</f>
        <v>0</v>
      </c>
      <c r="T16" s="97">
        <f>SUM(T10:T15)</f>
        <v>5340.5</v>
      </c>
      <c r="U16" s="97">
        <f>SUM(U10:U15)</f>
        <v>5340.5</v>
      </c>
      <c r="V16" s="98">
        <v>1</v>
      </c>
      <c r="W16" s="98" t="e">
        <f>W10+W12+W13+W11+W19+W15+#REF!</f>
        <v>#REF!</v>
      </c>
      <c r="X16" s="98" t="e">
        <f>X10+X12+X13+X11+X19+X15+#REF!</f>
        <v>#REF!</v>
      </c>
      <c r="Y16" s="99">
        <v>1</v>
      </c>
      <c r="Z16" s="60">
        <v>0</v>
      </c>
      <c r="AA16" s="100">
        <v>1710.3</v>
      </c>
      <c r="AB16" s="100">
        <v>1710.3</v>
      </c>
      <c r="AC16" s="100">
        <v>100</v>
      </c>
      <c r="AD16" s="100">
        <v>60311.1</v>
      </c>
      <c r="AE16" s="100">
        <v>62021.4</v>
      </c>
      <c r="AF16" s="101">
        <v>100</v>
      </c>
      <c r="AG16" s="102">
        <v>0</v>
      </c>
      <c r="AH16" s="100">
        <v>0</v>
      </c>
      <c r="AI16" s="100">
        <v>0</v>
      </c>
      <c r="AJ16" s="100">
        <v>0</v>
      </c>
      <c r="AK16" s="100">
        <v>61276.1</v>
      </c>
      <c r="AL16" s="100">
        <v>62181.8</v>
      </c>
      <c r="AM16" s="100">
        <v>100</v>
      </c>
      <c r="AN16" s="54"/>
      <c r="AO16" s="43"/>
    </row>
    <row r="17" spans="1:57" ht="63.75" customHeight="1" x14ac:dyDescent="0.25">
      <c r="A17" s="37"/>
      <c r="B17" s="108"/>
      <c r="C17" s="130" t="s">
        <v>4</v>
      </c>
      <c r="D17" s="130"/>
      <c r="E17" s="131"/>
      <c r="F17" s="118" t="s">
        <v>5</v>
      </c>
      <c r="G17" s="56"/>
      <c r="H17" s="118" t="s">
        <v>23</v>
      </c>
      <c r="I17" s="118" t="s">
        <v>6</v>
      </c>
      <c r="J17" s="120" t="s">
        <v>7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57" ht="196.5" customHeight="1" x14ac:dyDescent="0.25">
      <c r="A18" s="8"/>
      <c r="B18" s="8"/>
      <c r="C18" s="57" t="s">
        <v>21</v>
      </c>
      <c r="D18" s="56" t="s">
        <v>13</v>
      </c>
      <c r="E18" s="56" t="s">
        <v>14</v>
      </c>
      <c r="F18" s="119"/>
      <c r="G18" s="56"/>
      <c r="H18" s="119"/>
      <c r="I18" s="119"/>
      <c r="J18" s="121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25"/>
    </row>
    <row r="19" spans="1:57" x14ac:dyDescent="0.25">
      <c r="A19" s="9"/>
      <c r="B19" s="10"/>
      <c r="C19" s="38">
        <v>3</v>
      </c>
      <c r="D19" s="7">
        <v>4</v>
      </c>
      <c r="E19" s="7">
        <v>5</v>
      </c>
      <c r="F19" s="7">
        <v>6</v>
      </c>
      <c r="G19" s="7"/>
      <c r="H19" s="7">
        <v>7</v>
      </c>
      <c r="I19" s="7">
        <v>8</v>
      </c>
      <c r="J19" s="39">
        <v>9</v>
      </c>
      <c r="K19" s="11"/>
      <c r="L19" s="11"/>
      <c r="M19" s="11"/>
      <c r="N19" s="12"/>
      <c r="O19" s="12"/>
      <c r="P19" s="13"/>
      <c r="Q19" s="12"/>
      <c r="R19" s="12"/>
      <c r="S19" s="21"/>
      <c r="T19" s="21"/>
      <c r="U19" s="21"/>
      <c r="V19" s="12"/>
      <c r="W19" s="22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6"/>
      <c r="AO19" s="27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s="2" customFormat="1" x14ac:dyDescent="0.25">
      <c r="A20" s="14"/>
      <c r="B20" s="15"/>
      <c r="C20" s="16"/>
      <c r="D20" s="16"/>
      <c r="E20" s="16"/>
      <c r="F20" s="12"/>
      <c r="G20" s="17"/>
      <c r="H20" s="17"/>
      <c r="I20" s="17"/>
      <c r="J20" s="17"/>
      <c r="K20" s="16"/>
      <c r="L20" s="16"/>
      <c r="M20" s="16"/>
      <c r="N20" s="17"/>
      <c r="O20" s="12"/>
      <c r="P20" s="17"/>
      <c r="Q20" s="17"/>
      <c r="R20" s="17"/>
      <c r="S20" s="23"/>
      <c r="T20" s="23"/>
      <c r="U20" s="23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29"/>
      <c r="AO20" s="30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32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x14ac:dyDescent="0.25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3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x14ac:dyDescent="0.25">
      <c r="A23" s="19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33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x14ac:dyDescent="0.25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33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x14ac:dyDescent="0.25">
      <c r="A25" s="19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33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x14ac:dyDescent="0.25">
      <c r="A26" s="19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33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x14ac:dyDescent="0.25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33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x14ac:dyDescent="0.25">
      <c r="A28" s="19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33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x14ac:dyDescent="0.25">
      <c r="A29" s="19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33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</sheetData>
  <mergeCells count="41">
    <mergeCell ref="N6:N7"/>
    <mergeCell ref="P6:P7"/>
    <mergeCell ref="Q6:Q7"/>
    <mergeCell ref="R6:R7"/>
    <mergeCell ref="S6:U6"/>
    <mergeCell ref="A1:AN1"/>
    <mergeCell ref="Y2:AN2"/>
    <mergeCell ref="A3:AN4"/>
    <mergeCell ref="K5:R5"/>
    <mergeCell ref="S5:Y5"/>
    <mergeCell ref="Z5:AF5"/>
    <mergeCell ref="AG5:AM5"/>
    <mergeCell ref="I17:I18"/>
    <mergeCell ref="J17:J18"/>
    <mergeCell ref="I6:I7"/>
    <mergeCell ref="J6:J7"/>
    <mergeCell ref="K6:M6"/>
    <mergeCell ref="B6:B7"/>
    <mergeCell ref="A6:A7"/>
    <mergeCell ref="C17:E17"/>
    <mergeCell ref="F17:F18"/>
    <mergeCell ref="H17:H18"/>
    <mergeCell ref="C6:E6"/>
    <mergeCell ref="F6:F7"/>
    <mergeCell ref="H6:H7"/>
    <mergeCell ref="AM6:AM7"/>
    <mergeCell ref="AN6:AN7"/>
    <mergeCell ref="C9:J9"/>
    <mergeCell ref="AE6:AE7"/>
    <mergeCell ref="AF6:AF7"/>
    <mergeCell ref="AG6:AI6"/>
    <mergeCell ref="AJ6:AJ7"/>
    <mergeCell ref="AK6:AK7"/>
    <mergeCell ref="AL6:AL7"/>
    <mergeCell ref="W6:W7"/>
    <mergeCell ref="X6:X7"/>
    <mergeCell ref="Y6:Y7"/>
    <mergeCell ref="Z6:AB6"/>
    <mergeCell ref="AC6:AC7"/>
    <mergeCell ref="V6:V7"/>
    <mergeCell ref="AD6:A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 сферам</vt:lpstr>
      <vt:lpstr>Лист1</vt:lpstr>
      <vt:lpstr>'по сферам'!Область_печати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e.konnova</cp:lastModifiedBy>
  <cp:lastPrinted>2020-04-24T01:12:44Z</cp:lastPrinted>
  <dcterms:created xsi:type="dcterms:W3CDTF">2014-01-10T08:44:00Z</dcterms:created>
  <dcterms:modified xsi:type="dcterms:W3CDTF">2020-04-24T03:41:02Z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1049-11.2.0.8684</vt:lpwstr>
  </property>
</Properties>
</file>